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임수훈('22년~)\★ 지침, 편람, 강의자료 등\10. 계산기\계산기\"/>
    </mc:Choice>
  </mc:AlternateContent>
  <bookViews>
    <workbookView xWindow="0" yWindow="0" windowWidth="22845" windowHeight="11460" tabRatio="500" activeTab="1"/>
  </bookViews>
  <sheets>
    <sheet name="작성방법" sheetId="1" r:id="rId1"/>
    <sheet name="시트1" sheetId="2" r:id="rId2"/>
    <sheet name="시트2" sheetId="3" r:id="rId3"/>
    <sheet name="시트3" sheetId="4" r:id="rId4"/>
  </sheets>
  <calcPr calcId="162913"/>
</workbook>
</file>

<file path=xl/calcChain.xml><?xml version="1.0" encoding="utf-8"?>
<calcChain xmlns="http://schemas.openxmlformats.org/spreadsheetml/2006/main">
  <c r="J12" i="4" l="1"/>
  <c r="I12" i="4"/>
  <c r="G12" i="4"/>
  <c r="F12" i="4"/>
  <c r="E12" i="4"/>
  <c r="H12" i="4" s="1"/>
  <c r="J11" i="4"/>
  <c r="I11" i="4"/>
  <c r="F11" i="4"/>
  <c r="E11" i="4"/>
  <c r="H11" i="4" s="1"/>
  <c r="J10" i="4"/>
  <c r="I10" i="4"/>
  <c r="F10" i="4"/>
  <c r="E10" i="4"/>
  <c r="K10" i="4" s="1"/>
  <c r="J9" i="4"/>
  <c r="I9" i="4"/>
  <c r="H9" i="4"/>
  <c r="G9" i="4"/>
  <c r="F9" i="4"/>
  <c r="E9" i="4"/>
  <c r="K9" i="4" s="1"/>
  <c r="G8" i="4"/>
  <c r="F8" i="4"/>
  <c r="J8" i="4" s="1"/>
  <c r="K8" i="4" s="1"/>
  <c r="E15" i="4" s="1"/>
  <c r="K15" i="4" s="1"/>
  <c r="E8" i="4"/>
  <c r="H8" i="4" s="1"/>
  <c r="I8" i="4" s="1"/>
  <c r="J7" i="4"/>
  <c r="I7" i="4"/>
  <c r="F7" i="4"/>
  <c r="E7" i="4"/>
  <c r="H7" i="4" s="1"/>
  <c r="J6" i="4"/>
  <c r="I6" i="4"/>
  <c r="H6" i="4"/>
  <c r="F6" i="4"/>
  <c r="E6" i="4"/>
  <c r="K6" i="4" s="1"/>
  <c r="K5" i="4"/>
  <c r="J5" i="4"/>
  <c r="I5" i="4"/>
  <c r="G5" i="4"/>
  <c r="F5" i="4"/>
  <c r="E5" i="4"/>
  <c r="H5" i="4" s="1"/>
  <c r="J10" i="3"/>
  <c r="K10" i="3" s="1"/>
  <c r="I10" i="3"/>
  <c r="H10" i="3"/>
  <c r="G10" i="3"/>
  <c r="F10" i="3"/>
  <c r="E10" i="3"/>
  <c r="J9" i="3"/>
  <c r="I9" i="3"/>
  <c r="F9" i="3"/>
  <c r="E9" i="3"/>
  <c r="H9" i="3" s="1"/>
  <c r="H8" i="3"/>
  <c r="F8" i="3"/>
  <c r="E8" i="3"/>
  <c r="K7" i="3"/>
  <c r="J7" i="3"/>
  <c r="I7" i="3"/>
  <c r="G7" i="3"/>
  <c r="F7" i="3"/>
  <c r="E7" i="3"/>
  <c r="H7" i="3" s="1"/>
  <c r="J6" i="3"/>
  <c r="K6" i="3" s="1"/>
  <c r="I6" i="3"/>
  <c r="H6" i="3"/>
  <c r="G6" i="3"/>
  <c r="F6" i="3"/>
  <c r="E6" i="3"/>
  <c r="F5" i="3"/>
  <c r="E5" i="3"/>
  <c r="H5" i="3" s="1"/>
  <c r="J10" i="2"/>
  <c r="I10" i="2"/>
  <c r="H10" i="2"/>
  <c r="F10" i="2"/>
  <c r="E10" i="2"/>
  <c r="K10" i="2" s="1"/>
  <c r="K9" i="2"/>
  <c r="J9" i="2"/>
  <c r="I9" i="2"/>
  <c r="G9" i="2"/>
  <c r="F9" i="2"/>
  <c r="E9" i="2"/>
  <c r="H9" i="2" s="1"/>
  <c r="J8" i="2"/>
  <c r="K8" i="2" s="1"/>
  <c r="I8" i="2"/>
  <c r="H8" i="2"/>
  <c r="G8" i="2"/>
  <c r="F8" i="2"/>
  <c r="E8" i="2"/>
  <c r="J7" i="2"/>
  <c r="I7" i="2"/>
  <c r="F7" i="2"/>
  <c r="E7" i="2"/>
  <c r="H7" i="2" s="1"/>
  <c r="J6" i="2"/>
  <c r="I6" i="2"/>
  <c r="H6" i="2"/>
  <c r="F6" i="2"/>
  <c r="E6" i="2"/>
  <c r="K6" i="2" s="1"/>
  <c r="K5" i="2"/>
  <c r="J5" i="2"/>
  <c r="I5" i="2"/>
  <c r="G5" i="2"/>
  <c r="F5" i="2"/>
  <c r="E5" i="2"/>
  <c r="H5" i="2" s="1"/>
  <c r="E15" i="2" l="1"/>
  <c r="H10" i="4"/>
  <c r="K12" i="4"/>
  <c r="G5" i="3"/>
  <c r="I5" i="3" s="1"/>
  <c r="J5" i="3" s="1"/>
  <c r="K5" i="3" s="1"/>
  <c r="E14" i="3" s="1"/>
  <c r="K14" i="3" s="1"/>
  <c r="G9" i="3"/>
  <c r="K9" i="3"/>
  <c r="G7" i="4"/>
  <c r="K7" i="4"/>
  <c r="E14" i="4" s="1"/>
  <c r="G11" i="4"/>
  <c r="K11" i="4"/>
  <c r="E16" i="4" s="1"/>
  <c r="K16" i="4" s="1"/>
  <c r="G7" i="2"/>
  <c r="K7" i="2"/>
  <c r="E14" i="2" s="1"/>
  <c r="K14" i="2" s="1"/>
  <c r="G6" i="2"/>
  <c r="G10" i="2"/>
  <c r="G8" i="3"/>
  <c r="I8" i="3" s="1"/>
  <c r="J8" i="3" s="1"/>
  <c r="K8" i="3" s="1"/>
  <c r="E15" i="3" s="1"/>
  <c r="G6" i="4"/>
  <c r="G10" i="4"/>
  <c r="K14" i="4" l="1"/>
  <c r="M5" i="4"/>
  <c r="M5" i="3"/>
  <c r="K15" i="3"/>
  <c r="K15" i="2"/>
  <c r="M5" i="2"/>
  <c r="N5" i="3" l="1"/>
  <c r="Q5" i="3" s="1"/>
  <c r="N5" i="4"/>
  <c r="Q5" i="4" s="1"/>
  <c r="N5" i="2"/>
  <c r="Q5" i="2" s="1"/>
  <c r="R5" i="4" l="1"/>
  <c r="O5" i="4"/>
  <c r="R5" i="2"/>
  <c r="R5" i="3"/>
  <c r="O5" i="2"/>
  <c r="O5" i="3"/>
  <c r="T5" i="3" l="1"/>
  <c r="U5" i="3"/>
  <c r="V5" i="3" s="1"/>
  <c r="U5" i="2"/>
  <c r="V5" i="2" s="1"/>
  <c r="T5" i="2"/>
  <c r="T5" i="4"/>
  <c r="U5" i="4" s="1"/>
  <c r="V5" i="4" s="1"/>
</calcChain>
</file>

<file path=xl/sharedStrings.xml><?xml version="1.0" encoding="utf-8"?>
<sst xmlns="http://schemas.openxmlformats.org/spreadsheetml/2006/main" count="70" uniqueCount="35">
  <si>
    <t>(모의계산)
예상 시작일</t>
  </si>
  <si>
    <t>합산
(M + D/C)</t>
  </si>
  <si>
    <t>육아기단축사용('25.2.22까지)</t>
  </si>
  <si>
    <t>육아기 단축 잔여기간 모의계산</t>
  </si>
  <si>
    <t>육아기 단축 
잔여기간 모의계산</t>
  </si>
  <si>
    <t>육아기단축사용('25.2.23이후)</t>
  </si>
  <si>
    <t>육아기단축사용</t>
  </si>
  <si>
    <t>육아기사용</t>
  </si>
  <si>
    <t>잔여개월수</t>
  </si>
  <si>
    <t>개월(M)</t>
  </si>
  <si>
    <t>육아휴직사용</t>
  </si>
  <si>
    <t>예상 종료일</t>
  </si>
  <si>
    <t>일(D)</t>
  </si>
  <si>
    <t>일할계산 종료일</t>
  </si>
  <si>
    <t>일할계산
시작일</t>
  </si>
  <si>
    <t>일할계산
분모(C)</t>
  </si>
  <si>
    <t>일할계산 시작일</t>
  </si>
  <si>
    <t>일할계산
종료일</t>
  </si>
  <si>
    <t>일할계산값
(D/C)</t>
  </si>
  <si>
    <t>육아휴직 합    계</t>
  </si>
  <si>
    <t>* 잔여개월수가 36개월을 초과한 경우에는 36개월로 처리</t>
  </si>
  <si>
    <t>종료일</t>
  </si>
  <si>
    <t>회차</t>
  </si>
  <si>
    <t>시작일</t>
  </si>
  <si>
    <t>육아기 근로시간 단축 잔여기간 계산기 사용방법</t>
  </si>
  <si>
    <t>육아기 단축 합    계(25.2.22.~)</t>
  </si>
  <si>
    <t>* 잔여개월수가 -인 경우에는 0개월로 처리</t>
  </si>
  <si>
    <t>육아기 단축 합    계(~25.2.22.)</t>
  </si>
  <si>
    <t>육아기 단축 합    계(1년 초과 여부)</t>
  </si>
  <si>
    <t>육아휴직 합    계(1년 초과 여부)</t>
  </si>
  <si>
    <t>육아기 근로시간 단축 
잔여기간 모의계산</t>
  </si>
  <si>
    <r>
      <t xml:space="preserve">25.2.23.부터 육아기 근로시간 단축 사용기간이 최대 3년으로 확대
(육아휴직 미사용기간을 2배 가산)되었으며 사용기간에 따라 계산 필요하니 꼭 사용방법을 확인하고 사용하시기 바랍니다.
&lt;시트1&gt; 2025. 2. 22.까지의 육아휴직 사용기간이 12개월 이상인 경우 
</t>
    </r>
    <r>
      <rPr>
        <b/>
        <sz val="11"/>
        <color rgb="FF0000FF"/>
        <rFont val="돋움"/>
        <family val="3"/>
        <charset val="129"/>
      </rPr>
      <t>&lt;시트2&gt; 2025. 2. 22.까지의 육아휴직 사용기간이 12개월 미만이면서 2025. 2. 22.까지의 육아기 근로시간 단축 사용기간이 12개월 이하인 경우</t>
    </r>
    <r>
      <rPr>
        <b/>
        <sz val="11"/>
        <color theme="1"/>
        <rFont val="돋움"/>
        <family val="3"/>
        <charset val="129"/>
      </rPr>
      <t xml:space="preserve">
</t>
    </r>
    <r>
      <rPr>
        <b/>
        <sz val="11"/>
        <color rgb="FFFF0000"/>
        <rFont val="돋움"/>
        <family val="3"/>
        <charset val="129"/>
      </rPr>
      <t xml:space="preserve">&lt;시트3&gt; 2025. 2. 22.까지의 육아휴직 사용기간이 12개월 미만이면서 2025. 2. 22.까지의 육아기 근로시간 단축 사용기간이 12개월을 초과하는 경우 </t>
    </r>
    <r>
      <rPr>
        <b/>
        <sz val="11"/>
        <color theme="1"/>
        <rFont val="돋움"/>
        <family val="3"/>
        <charset val="129"/>
      </rPr>
      <t xml:space="preserve">
</t>
    </r>
    <phoneticPr fontId="10" type="noConversion"/>
  </si>
  <si>
    <r>
      <t xml:space="preserve">1. 육아휴직 및 육아기 단축 사용기간
</t>
    </r>
    <r>
      <rPr>
        <b/>
        <sz val="14"/>
        <rFont val="돋움"/>
        <family val="3"/>
        <charset val="129"/>
      </rPr>
      <t xml:space="preserve"> 2025. 2. 22.까지의 육아휴직 사용기간이 12개월 이상인 경우
예) 육아휴직 13개월 사용(2023. 7. 1.~2024. 6. 30., 2025. 4. 1.~4. 30.) + 육아기 근로시간 단축 6개월 사용(2024. 7. 1.~12. 31.) </t>
    </r>
    <phoneticPr fontId="10" type="noConversion"/>
  </si>
  <si>
    <r>
      <t xml:space="preserve">1. 육아휴직 및 육아기 단축 사용기간
</t>
    </r>
    <r>
      <rPr>
        <b/>
        <sz val="14"/>
        <rFont val="돋움"/>
        <family val="3"/>
        <charset val="129"/>
      </rPr>
      <t>2025. 2. 22.까지의 육아휴직 사용기간이 12개월 미만이면서 2025. 2. 22.까지의 육아기 근로시간 단축 사용기간이 12개월 이하인 경우
예) 육아휴직 6개월 사용(2020. 3. 1.~8. 31.) + 육아기 근로시간 단축 12개월 사용(2024. 3. 1.~2025. 2. 28.)</t>
    </r>
    <phoneticPr fontId="10" type="noConversion"/>
  </si>
  <si>
    <r>
      <t xml:space="preserve">1. 육아휴직 및 육아기 단축 사용기간
</t>
    </r>
    <r>
      <rPr>
        <b/>
        <sz val="14"/>
        <rFont val="돋움"/>
        <family val="3"/>
        <charset val="129"/>
      </rPr>
      <t>2025. 2. 22.까지의 육아휴직 사용기간이 12개월 미만이면서 2025. 2. 22.까지의 육아기 근로시간 단축 사용기간이 12개월을 초과하는 경우
예) 육아휴직 6개월 사용(2020. 3. 1.~8. 31.) + 육아기 근로시간 단축 
13개월 사용(2024. 2. 1.~2025. 2. 28.)
        * 육아기 근로시간 단축 사용기간 2024. 2. 1.~2025. 2. 28.는 
2024. 2. 1.~2025. 2. 22.과 2025. 2. 23.~2. 28.로 나누어 해당 칸에 입력 필요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</si>
</sst>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 "/>
    <numFmt numFmtId="177" formatCode="0.000"/>
    <numFmt numFmtId="178" formatCode="0_);[Red]\(0\)"/>
    <numFmt numFmtId="179" formatCode="General&quot; 개월&quot;"/>
    <numFmt numFmtId="180" formatCode="0.000_ &quot;개월&quot;"/>
  </numFmts>
  <fonts count="16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4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2" fillId="0" borderId="4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 wrapText="1"/>
    </xf>
    <xf numFmtId="180" fontId="0" fillId="0" borderId="8" xfId="0" applyNumberFormat="1" applyBorder="1" applyAlignment="1">
      <alignment horizontal="center" vertical="center"/>
    </xf>
    <xf numFmtId="14" fontId="0" fillId="3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3" borderId="10" xfId="0" applyNumberFormat="1" applyFont="1" applyFill="1" applyBorder="1" applyAlignment="1">
      <alignment horizontal="center" vertical="center"/>
    </xf>
    <xf numFmtId="14" fontId="0" fillId="3" borderId="11" xfId="0" applyNumberFormat="1" applyFont="1" applyFill="1" applyBorder="1" applyAlignment="1" applyProtection="1">
      <alignment horizontal="center" vertical="center"/>
      <protection locked="0"/>
    </xf>
    <xf numFmtId="0" fontId="1" fillId="3" borderId="11" xfId="0" applyNumberFormat="1" applyFont="1" applyFill="1" applyBorder="1" applyAlignment="1" applyProtection="1">
      <alignment horizontal="center" vertical="center"/>
    </xf>
    <xf numFmtId="14" fontId="0" fillId="3" borderId="11" xfId="0" applyNumberFormat="1" applyFill="1" applyBorder="1" applyProtection="1">
      <alignment vertical="center"/>
    </xf>
    <xf numFmtId="1" fontId="1" fillId="3" borderId="11" xfId="0" applyNumberFormat="1" applyFont="1" applyFill="1" applyBorder="1" applyAlignment="1" applyProtection="1">
      <alignment horizontal="center" vertical="center"/>
    </xf>
    <xf numFmtId="176" fontId="0" fillId="3" borderId="11" xfId="0" applyNumberFormat="1" applyFont="1" applyFill="1" applyBorder="1" applyAlignment="1" applyProtection="1">
      <alignment vertical="center"/>
    </xf>
    <xf numFmtId="176" fontId="0" fillId="3" borderId="12" xfId="0" applyNumberFormat="1" applyFill="1" applyBorder="1" applyProtection="1">
      <alignment vertical="center"/>
    </xf>
    <xf numFmtId="0" fontId="1" fillId="3" borderId="13" xfId="0" applyNumberFormat="1" applyFont="1" applyFill="1" applyBorder="1" applyAlignment="1">
      <alignment horizontal="center" vertical="center"/>
    </xf>
    <xf numFmtId="0" fontId="1" fillId="3" borderId="9" xfId="0" applyNumberFormat="1" applyFont="1" applyFill="1" applyBorder="1" applyAlignment="1" applyProtection="1">
      <alignment horizontal="center" vertical="center"/>
    </xf>
    <xf numFmtId="14" fontId="0" fillId="3" borderId="9" xfId="0" applyNumberFormat="1" applyFill="1" applyBorder="1" applyProtection="1">
      <alignment vertical="center"/>
    </xf>
    <xf numFmtId="1" fontId="1" fillId="3" borderId="9" xfId="0" applyNumberFormat="1" applyFont="1" applyFill="1" applyBorder="1" applyAlignment="1" applyProtection="1">
      <alignment horizontal="center" vertical="center"/>
    </xf>
    <xf numFmtId="176" fontId="0" fillId="3" borderId="9" xfId="0" applyNumberFormat="1" applyFont="1" applyFill="1" applyBorder="1" applyAlignment="1" applyProtection="1">
      <alignment vertical="center"/>
    </xf>
    <xf numFmtId="176" fontId="0" fillId="3" borderId="14" xfId="0" applyNumberFormat="1" applyFill="1" applyBorder="1" applyProtection="1">
      <alignment vertical="center"/>
    </xf>
    <xf numFmtId="0" fontId="1" fillId="4" borderId="13" xfId="0" applyNumberFormat="1" applyFont="1" applyFill="1" applyBorder="1" applyAlignment="1">
      <alignment horizontal="center" vertical="center"/>
    </xf>
    <xf numFmtId="14" fontId="0" fillId="4" borderId="9" xfId="0" applyNumberFormat="1" applyFont="1" applyFill="1" applyBorder="1" applyAlignment="1" applyProtection="1">
      <alignment horizontal="center" vertical="center"/>
      <protection locked="0"/>
    </xf>
    <xf numFmtId="0" fontId="1" fillId="4" borderId="9" xfId="0" applyNumberFormat="1" applyFont="1" applyFill="1" applyBorder="1" applyAlignment="1" applyProtection="1">
      <alignment horizontal="center" vertical="center"/>
    </xf>
    <xf numFmtId="14" fontId="0" fillId="4" borderId="9" xfId="0" applyNumberFormat="1" applyFill="1" applyBorder="1" applyProtection="1">
      <alignment vertical="center"/>
    </xf>
    <xf numFmtId="1" fontId="1" fillId="4" borderId="9" xfId="0" applyNumberFormat="1" applyFont="1" applyFill="1" applyBorder="1" applyAlignment="1" applyProtection="1">
      <alignment horizontal="center" vertical="center"/>
    </xf>
    <xf numFmtId="176" fontId="0" fillId="4" borderId="9" xfId="0" applyNumberFormat="1" applyFont="1" applyFill="1" applyBorder="1" applyAlignment="1" applyProtection="1">
      <alignment vertical="center"/>
    </xf>
    <xf numFmtId="176" fontId="0" fillId="4" borderId="14" xfId="0" applyNumberFormat="1" applyFill="1" applyBorder="1" applyProtection="1">
      <alignment vertical="center"/>
    </xf>
    <xf numFmtId="0" fontId="1" fillId="5" borderId="13" xfId="0" applyNumberFormat="1" applyFont="1" applyFill="1" applyBorder="1" applyAlignment="1">
      <alignment horizontal="center" vertical="center"/>
    </xf>
    <xf numFmtId="14" fontId="0" fillId="5" borderId="9" xfId="0" applyNumberFormat="1" applyFont="1" applyFill="1" applyBorder="1" applyAlignment="1" applyProtection="1">
      <alignment horizontal="center" vertical="center"/>
      <protection locked="0"/>
    </xf>
    <xf numFmtId="0" fontId="1" fillId="5" borderId="9" xfId="0" applyNumberFormat="1" applyFont="1" applyFill="1" applyBorder="1" applyAlignment="1" applyProtection="1">
      <alignment horizontal="center" vertical="center"/>
    </xf>
    <xf numFmtId="14" fontId="0" fillId="5" borderId="9" xfId="0" applyNumberFormat="1" applyFill="1" applyBorder="1" applyProtection="1">
      <alignment vertical="center"/>
    </xf>
    <xf numFmtId="1" fontId="1" fillId="5" borderId="9" xfId="0" applyNumberFormat="1" applyFont="1" applyFill="1" applyBorder="1" applyAlignment="1" applyProtection="1">
      <alignment horizontal="center" vertical="center"/>
    </xf>
    <xf numFmtId="176" fontId="0" fillId="5" borderId="9" xfId="0" applyNumberFormat="1" applyFont="1" applyFill="1" applyBorder="1" applyAlignment="1" applyProtection="1">
      <alignment vertical="center"/>
    </xf>
    <xf numFmtId="176" fontId="0" fillId="5" borderId="14" xfId="0" applyNumberFormat="1" applyFill="1" applyBorder="1" applyProtection="1">
      <alignment vertical="center"/>
    </xf>
    <xf numFmtId="14" fontId="0" fillId="0" borderId="8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  <xf numFmtId="14" fontId="3" fillId="0" borderId="8" xfId="0" applyNumberFormat="1" applyFont="1" applyFill="1" applyBorder="1">
      <alignment vertical="center"/>
    </xf>
    <xf numFmtId="0" fontId="1" fillId="0" borderId="4" xfId="0" applyNumberFormat="1" applyFont="1" applyBorder="1">
      <alignment vertical="center"/>
    </xf>
    <xf numFmtId="180" fontId="0" fillId="0" borderId="15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  <protection locked="0"/>
    </xf>
    <xf numFmtId="14" fontId="3" fillId="0" borderId="15" xfId="0" applyNumberFormat="1" applyFont="1" applyFill="1" applyBorder="1">
      <alignment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5" fillId="0" borderId="26" xfId="0" applyNumberFormat="1" applyFont="1" applyFill="1" applyBorder="1" applyAlignment="1" applyProtection="1">
      <alignment horizontal="center" vertical="center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179" fontId="6" fillId="6" borderId="26" xfId="0" applyNumberFormat="1" applyFont="1" applyFill="1" applyBorder="1" applyAlignment="1" applyProtection="1">
      <alignment horizontal="center" vertical="center" wrapText="1"/>
    </xf>
    <xf numFmtId="179" fontId="6" fillId="6" borderId="16" xfId="0" applyNumberFormat="1" applyFont="1" applyFill="1" applyBorder="1" applyAlignment="1" applyProtection="1">
      <alignment horizontal="center" vertical="center" wrapText="1"/>
    </xf>
    <xf numFmtId="179" fontId="6" fillId="6" borderId="17" xfId="0" applyNumberFormat="1" applyFont="1" applyFill="1" applyBorder="1" applyAlignment="1" applyProtection="1">
      <alignment horizontal="center" vertical="center" wrapText="1"/>
    </xf>
    <xf numFmtId="0" fontId="7" fillId="0" borderId="26" xfId="0" applyNumberFormat="1" applyFont="1" applyFill="1" applyBorder="1" applyAlignment="1" applyProtection="1">
      <alignment horizontal="center" vertical="center" wrapText="1"/>
    </xf>
    <xf numFmtId="0" fontId="8" fillId="0" borderId="16" xfId="0" applyNumberFormat="1" applyFont="1" applyFill="1" applyBorder="1" applyAlignment="1" applyProtection="1">
      <alignment horizontal="center" vertical="center"/>
    </xf>
    <xf numFmtId="0" fontId="8" fillId="0" borderId="17" xfId="0" applyNumberFormat="1" applyFont="1" applyFill="1" applyBorder="1" applyAlignment="1" applyProtection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3" borderId="22" xfId="0" applyNumberFormat="1" applyFont="1" applyFill="1" applyBorder="1" applyAlignment="1">
      <alignment horizontal="center" vertical="center"/>
    </xf>
    <xf numFmtId="0" fontId="1" fillId="4" borderId="22" xfId="0" applyNumberFormat="1" applyFont="1" applyFill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 wrapText="1"/>
    </xf>
    <xf numFmtId="0" fontId="1" fillId="5" borderId="22" xfId="0" applyNumberFormat="1" applyFont="1" applyFill="1" applyBorder="1" applyAlignment="1">
      <alignment horizontal="center" vertical="center"/>
    </xf>
    <xf numFmtId="0" fontId="1" fillId="0" borderId="26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11" fillId="0" borderId="18" xfId="0" quotePrefix="1" applyNumberFormat="1" applyFont="1" applyBorder="1" applyAlignment="1">
      <alignment horizontal="center" vertical="center" wrapText="1"/>
    </xf>
    <xf numFmtId="0" fontId="11" fillId="0" borderId="19" xfId="0" applyNumberFormat="1" applyFont="1" applyBorder="1" applyAlignment="1">
      <alignment horizontal="center" vertical="center"/>
    </xf>
    <xf numFmtId="0" fontId="11" fillId="0" borderId="20" xfId="0" applyNumberFormat="1" applyFont="1" applyBorder="1" applyAlignment="1">
      <alignment horizontal="center" vertical="center"/>
    </xf>
    <xf numFmtId="0" fontId="11" fillId="0" borderId="21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center" vertical="center"/>
    </xf>
    <xf numFmtId="0" fontId="11" fillId="0" borderId="23" xfId="0" applyNumberFormat="1" applyFont="1" applyBorder="1" applyAlignment="1">
      <alignment horizontal="center" vertical="center"/>
    </xf>
    <xf numFmtId="0" fontId="11" fillId="0" borderId="24" xfId="0" applyNumberFormat="1" applyFont="1" applyBorder="1" applyAlignment="1">
      <alignment horizontal="center" vertical="center"/>
    </xf>
    <xf numFmtId="0" fontId="11" fillId="0" borderId="25" xfId="0" applyNumberFormat="1" applyFont="1" applyBorder="1" applyAlignment="1">
      <alignment horizontal="center" vertical="center"/>
    </xf>
    <xf numFmtId="0" fontId="13" fillId="0" borderId="0" xfId="0" applyNumberFormat="1" applyFont="1">
      <alignment vertical="center"/>
    </xf>
    <xf numFmtId="0" fontId="14" fillId="0" borderId="26" xfId="0" applyNumberFormat="1" applyFont="1" applyFill="1" applyBorder="1" applyAlignment="1" applyProtection="1">
      <alignment horizontal="center" vertical="center" wrapText="1"/>
    </xf>
    <xf numFmtId="0" fontId="15" fillId="0" borderId="16" xfId="0" applyNumberFormat="1" applyFont="1" applyFill="1" applyBorder="1" applyAlignment="1" applyProtection="1">
      <alignment horizontal="center" vertical="center"/>
    </xf>
    <xf numFmtId="0" fontId="15" fillId="0" borderId="17" xfId="0" applyNumberFormat="1" applyFont="1" applyFill="1" applyBorder="1" applyAlignment="1" applyProtection="1">
      <alignment horizontal="center" vertical="center"/>
    </xf>
    <xf numFmtId="0" fontId="14" fillId="0" borderId="26" xfId="0" applyNumberFormat="1" applyFont="1" applyBorder="1" applyAlignment="1">
      <alignment horizontal="center" vertical="center" wrapText="1"/>
    </xf>
    <xf numFmtId="0" fontId="14" fillId="0" borderId="16" xfId="0" applyNumberFormat="1" applyFont="1" applyBorder="1" applyAlignment="1">
      <alignment horizontal="center" vertical="center"/>
    </xf>
    <xf numFmtId="0" fontId="14" fillId="0" borderId="17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H14"/>
  <sheetViews>
    <sheetView zoomScaleNormal="100" zoomScaleSheetLayoutView="100" workbookViewId="0">
      <selection activeCell="D6" sqref="D6"/>
    </sheetView>
  </sheetViews>
  <sheetFormatPr defaultColWidth="8.88671875" defaultRowHeight="13.5" x14ac:dyDescent="0.15"/>
  <sheetData>
    <row r="2" spans="2:8" ht="53.25" customHeight="1" x14ac:dyDescent="0.15">
      <c r="B2" s="55" t="s">
        <v>24</v>
      </c>
      <c r="C2" s="56"/>
      <c r="D2" s="56"/>
      <c r="E2" s="56"/>
      <c r="F2" s="56"/>
      <c r="G2" s="56"/>
      <c r="H2" s="57"/>
    </row>
    <row r="3" spans="2:8" x14ac:dyDescent="0.15">
      <c r="B3" s="58"/>
      <c r="C3" s="59"/>
      <c r="D3" s="59"/>
      <c r="E3" s="59"/>
      <c r="F3" s="59"/>
      <c r="G3" s="59"/>
      <c r="H3" s="60"/>
    </row>
    <row r="4" spans="2:8" ht="41.25" customHeight="1" x14ac:dyDescent="0.15">
      <c r="B4" s="61"/>
      <c r="C4" s="62"/>
      <c r="D4" s="62"/>
      <c r="E4" s="62"/>
      <c r="F4" s="62"/>
      <c r="G4" s="62"/>
      <c r="H4" s="63"/>
    </row>
    <row r="5" spans="2:8" ht="30" customHeight="1" x14ac:dyDescent="0.15"/>
    <row r="6" spans="2:8" ht="30" customHeight="1" x14ac:dyDescent="0.15"/>
    <row r="7" spans="2:8" ht="30" customHeight="1" x14ac:dyDescent="0.15">
      <c r="B7" s="85" t="s">
        <v>31</v>
      </c>
      <c r="C7" s="86"/>
      <c r="D7" s="86"/>
      <c r="E7" s="86"/>
      <c r="F7" s="86"/>
      <c r="G7" s="86"/>
      <c r="H7" s="87"/>
    </row>
    <row r="8" spans="2:8" ht="30" customHeight="1" x14ac:dyDescent="0.15">
      <c r="B8" s="88"/>
      <c r="C8" s="89"/>
      <c r="D8" s="89"/>
      <c r="E8" s="89"/>
      <c r="F8" s="89"/>
      <c r="G8" s="89"/>
      <c r="H8" s="90"/>
    </row>
    <row r="9" spans="2:8" ht="30" customHeight="1" x14ac:dyDescent="0.15">
      <c r="B9" s="88"/>
      <c r="C9" s="89"/>
      <c r="D9" s="89"/>
      <c r="E9" s="89"/>
      <c r="F9" s="89"/>
      <c r="G9" s="89"/>
      <c r="H9" s="90"/>
    </row>
    <row r="10" spans="2:8" ht="74.25" customHeight="1" x14ac:dyDescent="0.15">
      <c r="B10" s="91"/>
      <c r="C10" s="92"/>
      <c r="D10" s="92"/>
      <c r="E10" s="92"/>
      <c r="F10" s="92"/>
      <c r="G10" s="92"/>
      <c r="H10" s="93"/>
    </row>
    <row r="14" spans="2:8" ht="19.5" customHeight="1" x14ac:dyDescent="0.15"/>
  </sheetData>
  <mergeCells count="2">
    <mergeCell ref="B2:H4"/>
    <mergeCell ref="B7:H10"/>
  </mergeCells>
  <phoneticPr fontId="10" type="noConversion"/>
  <pageMargins left="0.74805557727813721" right="0.74805557727813721" top="0.98430556058883667" bottom="0.98430556058883667" header="0.51138889789581299" footer="0.5113888978958129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V15"/>
  <sheetViews>
    <sheetView tabSelected="1" zoomScaleNormal="100" zoomScaleSheetLayoutView="100" workbookViewId="0">
      <selection activeCell="M17" sqref="M17"/>
    </sheetView>
  </sheetViews>
  <sheetFormatPr defaultColWidth="8.88671875" defaultRowHeight="13.5" x14ac:dyDescent="0.15"/>
  <cols>
    <col min="1" max="1" width="14.33203125" bestFit="1" customWidth="1"/>
    <col min="2" max="2" width="5.77734375" customWidth="1"/>
    <col min="3" max="4" width="13.77734375" style="17" customWidth="1"/>
    <col min="5" max="5" width="11.44140625" customWidth="1"/>
    <col min="6" max="6" width="11.44140625" bestFit="1" customWidth="1"/>
    <col min="7" max="9" width="10.88671875" hidden="1" customWidth="1"/>
    <col min="10" max="10" width="10.88671875" customWidth="1"/>
    <col min="11" max="11" width="10.6640625" customWidth="1"/>
    <col min="13" max="13" width="36" bestFit="1" customWidth="1"/>
    <col min="14" max="15" width="8.88671875" hidden="1" customWidth="1"/>
    <col min="16" max="16" width="15.5546875" bestFit="1" customWidth="1"/>
    <col min="17" max="17" width="11.44140625" hidden="1" customWidth="1"/>
    <col min="18" max="18" width="14.109375" hidden="1" customWidth="1"/>
    <col min="19" max="19" width="3.21875" hidden="1" customWidth="1"/>
    <col min="20" max="20" width="14.109375" hidden="1" customWidth="1"/>
    <col min="21" max="21" width="4.21875" hidden="1" customWidth="1"/>
    <col min="22" max="22" width="12.6640625" bestFit="1" customWidth="1"/>
  </cols>
  <sheetData>
    <row r="2" spans="1:22" ht="131.25" customHeight="1" x14ac:dyDescent="0.15">
      <c r="B2" s="70" t="s">
        <v>32</v>
      </c>
      <c r="C2" s="71"/>
      <c r="D2" s="71"/>
      <c r="E2" s="71"/>
      <c r="F2" s="71"/>
      <c r="G2" s="71"/>
      <c r="H2" s="71"/>
      <c r="I2" s="71"/>
      <c r="J2" s="71"/>
      <c r="K2" s="72"/>
      <c r="M2" s="73" t="s">
        <v>3</v>
      </c>
      <c r="N2" s="74"/>
      <c r="O2" s="74"/>
      <c r="P2" s="74"/>
      <c r="Q2" s="74"/>
      <c r="R2" s="74"/>
      <c r="S2" s="74"/>
      <c r="T2" s="74"/>
      <c r="U2" s="74"/>
      <c r="V2" s="75"/>
    </row>
    <row r="3" spans="1:22" x14ac:dyDescent="0.15">
      <c r="M3" s="76"/>
      <c r="N3" s="77"/>
      <c r="O3" s="77"/>
      <c r="P3" s="77"/>
      <c r="Q3" s="77"/>
      <c r="R3" s="77"/>
      <c r="S3" s="77"/>
      <c r="T3" s="77"/>
      <c r="U3" s="77"/>
      <c r="V3" s="77"/>
    </row>
    <row r="4" spans="1:22" ht="41.25" customHeight="1" x14ac:dyDescent="0.15">
      <c r="B4" s="1" t="s">
        <v>22</v>
      </c>
      <c r="C4" s="2" t="s">
        <v>23</v>
      </c>
      <c r="D4" s="2" t="s">
        <v>21</v>
      </c>
      <c r="E4" s="2" t="s">
        <v>9</v>
      </c>
      <c r="F4" s="2" t="s">
        <v>12</v>
      </c>
      <c r="G4" s="3" t="s">
        <v>14</v>
      </c>
      <c r="H4" s="3" t="s">
        <v>17</v>
      </c>
      <c r="I4" s="3" t="s">
        <v>15</v>
      </c>
      <c r="J4" s="3" t="s">
        <v>18</v>
      </c>
      <c r="K4" s="4" t="s">
        <v>1</v>
      </c>
      <c r="M4" s="10" t="s">
        <v>8</v>
      </c>
      <c r="N4" s="9"/>
      <c r="O4" s="11"/>
      <c r="P4" s="12" t="s">
        <v>0</v>
      </c>
      <c r="Q4" s="9"/>
      <c r="R4" s="2" t="s">
        <v>16</v>
      </c>
      <c r="S4" s="2"/>
      <c r="T4" s="2" t="s">
        <v>13</v>
      </c>
      <c r="U4" s="11"/>
      <c r="V4" s="10" t="s">
        <v>11</v>
      </c>
    </row>
    <row r="5" spans="1:22" ht="30" customHeight="1" x14ac:dyDescent="0.15">
      <c r="A5" s="78" t="s">
        <v>10</v>
      </c>
      <c r="B5" s="18">
        <v>1</v>
      </c>
      <c r="C5" s="19"/>
      <c r="D5" s="19"/>
      <c r="E5" s="20">
        <f>IF(ISBLANK(C5),0,DATEDIF(C5,D5+1,"m"))</f>
        <v>0</v>
      </c>
      <c r="F5" s="20">
        <f>IF(OR(DATEDIF(C5,D5+1,"md")&lt;0,ISBLANK(C5)),0,DATEDIF(C5,D5+1,"md"))</f>
        <v>0</v>
      </c>
      <c r="G5" s="21">
        <f>IF(DATEDIF(C5,D5+1,"md")&lt;0,DATE(YEAR(C5),MONTH(C5)+E5,DAY(C5))+DATEDIF(C5,D5+1,"md"),DATE(YEAR(C5),MONTH(C5)+E5,DAY(C5)))</f>
        <v>0</v>
      </c>
      <c r="H5" s="21">
        <f>DATE(YEAR(C5),MONTH(C5)+E5+1,DAY(C5))-1</f>
        <v>30</v>
      </c>
      <c r="I5" s="22" t="str">
        <f>IF(ISBLANK(C5),"",H5-G5+1)</f>
        <v/>
      </c>
      <c r="J5" s="23">
        <f>IF(ISBLANK(C5),0,ROUNDDOWN(F5/I5,3))</f>
        <v>0</v>
      </c>
      <c r="K5" s="24">
        <f>ROUNDDOWN(E5+J5,3)</f>
        <v>0</v>
      </c>
      <c r="M5" s="13">
        <f>12-E15</f>
        <v>12</v>
      </c>
      <c r="N5" s="7">
        <f>ROUNDDOWN(M5,0)</f>
        <v>12</v>
      </c>
      <c r="O5" s="7">
        <f>M5-N5</f>
        <v>0</v>
      </c>
      <c r="P5" s="45">
        <v>45292</v>
      </c>
      <c r="Q5" s="46">
        <f>EDATE(P5,N5)-1</f>
        <v>45657</v>
      </c>
      <c r="R5" s="46">
        <f>Q5+1</f>
        <v>45658</v>
      </c>
      <c r="S5" s="47">
        <v>1</v>
      </c>
      <c r="T5" s="46">
        <f>EDATE(R5,S5)-1</f>
        <v>45688</v>
      </c>
      <c r="U5" s="47">
        <f>IF(ISBLANK(R5),"",T5-R5+1)</f>
        <v>31</v>
      </c>
      <c r="V5" s="48">
        <f>Q5+ROUNDDOWN(O5*U5,0)</f>
        <v>45657</v>
      </c>
    </row>
    <row r="6" spans="1:22" ht="30" customHeight="1" x14ac:dyDescent="0.15">
      <c r="A6" s="78"/>
      <c r="B6" s="18">
        <v>2</v>
      </c>
      <c r="C6" s="19"/>
      <c r="D6" s="19"/>
      <c r="E6" s="20">
        <f>IF(ISBLANK(C6),0,DATEDIF(C6,D6+1,"m"))</f>
        <v>0</v>
      </c>
      <c r="F6" s="20">
        <f>IF(OR(DATEDIF(C6,D6+1,"md")&lt;0,ISBLANK(C6)),0,DATEDIF(C6,D6+1,"md"))</f>
        <v>0</v>
      </c>
      <c r="G6" s="21">
        <f>IF(DATEDIF(C6,D6+1,"md")&lt;0,DATE(YEAR(C6),MONTH(C6)+E6,DAY(C6))+DATEDIF(C6,D6+1,"md"),DATE(YEAR(C6),MONTH(C6)+E6,DAY(C6)))</f>
        <v>0</v>
      </c>
      <c r="H6" s="21">
        <f>DATE(YEAR(C6),MONTH(C6)+E6+1,DAY(C6))-1</f>
        <v>30</v>
      </c>
      <c r="I6" s="22" t="str">
        <f>IF(ISBLANK(C6),"",H6-G6+1)</f>
        <v/>
      </c>
      <c r="J6" s="23">
        <f>IF(ISBLANK(C6),0,ROUNDDOWN(F6/I6,3))</f>
        <v>0</v>
      </c>
      <c r="K6" s="24">
        <f>ROUNDDOWN(E6+J6,3)</f>
        <v>0</v>
      </c>
      <c r="M6" s="49" t="s">
        <v>26</v>
      </c>
    </row>
    <row r="7" spans="1:22" ht="30" customHeight="1" x14ac:dyDescent="0.15">
      <c r="A7" s="78"/>
      <c r="B7" s="25">
        <v>3</v>
      </c>
      <c r="C7" s="14"/>
      <c r="D7" s="14"/>
      <c r="E7" s="26">
        <f>IF(ISBLANK(C7),0,DATEDIF(C7,D7+1,"m"))</f>
        <v>0</v>
      </c>
      <c r="F7" s="26">
        <f>IF(OR(DATEDIF(C7,D7+1,"md")&lt;0,ISBLANK(C7)),0,DATEDIF(C7,D7+1,"md"))</f>
        <v>0</v>
      </c>
      <c r="G7" s="27">
        <f>IF(DATEDIF(C7,D7+1,"md")&lt;0,DATE(YEAR(C7),MONTH(C7)+E7,DAY(C7))+DATEDIF(C7,D7+1,"md"),DATE(YEAR(C7),MONTH(C7)+E7,DAY(C7)))</f>
        <v>0</v>
      </c>
      <c r="H7" s="27">
        <f>DATE(YEAR(C7),MONTH(C7)+E7+1,DAY(C7))-1</f>
        <v>30</v>
      </c>
      <c r="I7" s="28" t="str">
        <f>IF(ISBLANK(C7),"",H7-G7+1)</f>
        <v/>
      </c>
      <c r="J7" s="29">
        <f>IF(ISBLANK(C7),0,ROUNDDOWN(F7/I7,3))</f>
        <v>0</v>
      </c>
      <c r="K7" s="30">
        <f>ROUNDDOWN(E7+J7,3)</f>
        <v>0</v>
      </c>
    </row>
    <row r="8" spans="1:22" ht="30" customHeight="1" x14ac:dyDescent="0.15">
      <c r="A8" s="79" t="s">
        <v>6</v>
      </c>
      <c r="B8" s="31">
        <v>1</v>
      </c>
      <c r="C8" s="32"/>
      <c r="D8" s="32"/>
      <c r="E8" s="33">
        <f t="shared" ref="E8:E10" si="0">IF(ISBLANK(C8),0,DATEDIF(C8,D8+1,"m"))</f>
        <v>0</v>
      </c>
      <c r="F8" s="33">
        <f t="shared" ref="F8:F10" si="1">IF(OR(DATEDIF(C8,D8+1,"md")&lt;0,ISBLANK(C8)),0,DATEDIF(C8,D8+1,"md"))</f>
        <v>0</v>
      </c>
      <c r="G8" s="34">
        <f t="shared" ref="G8:G10" si="2">IF(DATEDIF(C8,D8+1,"md")&lt;0,DATE(YEAR(C8),MONTH(C8)+E8,DAY(C8))+DATEDIF(C8,D8+1,"md"),DATE(YEAR(C8),MONTH(C8)+E8,DAY(C8)))</f>
        <v>0</v>
      </c>
      <c r="H8" s="34">
        <f t="shared" ref="H8:H10" si="3">DATE(YEAR(C8),MONTH(C8)+E8+1,DAY(C8))-1</f>
        <v>30</v>
      </c>
      <c r="I8" s="35" t="str">
        <f t="shared" ref="I8:I10" si="4">IF(ISBLANK(C8),"",H8-G8+1)</f>
        <v/>
      </c>
      <c r="J8" s="36">
        <f t="shared" ref="J8:J10" si="5">IF(ISBLANK(C8),0,ROUNDDOWN(F8/I8,3))</f>
        <v>0</v>
      </c>
      <c r="K8" s="37">
        <f t="shared" ref="K8:K10" si="6">ROUNDDOWN(E8+J8,3)</f>
        <v>0</v>
      </c>
    </row>
    <row r="9" spans="1:22" ht="30" customHeight="1" x14ac:dyDescent="0.15">
      <c r="A9" s="79"/>
      <c r="B9" s="31">
        <v>2</v>
      </c>
      <c r="C9" s="32"/>
      <c r="D9" s="32"/>
      <c r="E9" s="33">
        <f t="shared" si="0"/>
        <v>0</v>
      </c>
      <c r="F9" s="33">
        <f t="shared" si="1"/>
        <v>0</v>
      </c>
      <c r="G9" s="34">
        <f t="shared" si="2"/>
        <v>0</v>
      </c>
      <c r="H9" s="34">
        <f t="shared" si="3"/>
        <v>30</v>
      </c>
      <c r="I9" s="35" t="str">
        <f t="shared" si="4"/>
        <v/>
      </c>
      <c r="J9" s="36">
        <f t="shared" si="5"/>
        <v>0</v>
      </c>
      <c r="K9" s="37">
        <f t="shared" si="6"/>
        <v>0</v>
      </c>
    </row>
    <row r="10" spans="1:22" ht="30" customHeight="1" x14ac:dyDescent="0.15">
      <c r="A10" s="79"/>
      <c r="B10" s="31">
        <v>3</v>
      </c>
      <c r="C10" s="32"/>
      <c r="D10" s="32"/>
      <c r="E10" s="33">
        <f t="shared" si="0"/>
        <v>0</v>
      </c>
      <c r="F10" s="33">
        <f t="shared" si="1"/>
        <v>0</v>
      </c>
      <c r="G10" s="34">
        <f t="shared" si="2"/>
        <v>0</v>
      </c>
      <c r="H10" s="34">
        <f t="shared" si="3"/>
        <v>30</v>
      </c>
      <c r="I10" s="35" t="str">
        <f t="shared" si="4"/>
        <v/>
      </c>
      <c r="J10" s="36">
        <f t="shared" si="5"/>
        <v>0</v>
      </c>
      <c r="K10" s="37">
        <f t="shared" si="6"/>
        <v>0</v>
      </c>
      <c r="L10" s="16"/>
    </row>
    <row r="14" spans="1:22" ht="15" customHeight="1" x14ac:dyDescent="0.15">
      <c r="B14" s="64" t="s">
        <v>29</v>
      </c>
      <c r="C14" s="65"/>
      <c r="D14" s="66"/>
      <c r="E14" s="67">
        <f>SUM(K5:K7)</f>
        <v>0</v>
      </c>
      <c r="F14" s="68"/>
      <c r="G14" s="68"/>
      <c r="H14" s="68"/>
      <c r="I14" s="68"/>
      <c r="J14" s="69"/>
      <c r="K14" s="8" t="str">
        <f>IF(E14&gt;12,"1년 초과","1년 이내")</f>
        <v>1년 이내</v>
      </c>
      <c r="L14" s="5"/>
      <c r="M14" s="6"/>
    </row>
    <row r="15" spans="1:22" ht="15" customHeight="1" x14ac:dyDescent="0.15">
      <c r="B15" s="64" t="s">
        <v>28</v>
      </c>
      <c r="C15" s="65"/>
      <c r="D15" s="66"/>
      <c r="E15" s="67">
        <f>SUM(K8:K10)</f>
        <v>0</v>
      </c>
      <c r="F15" s="68"/>
      <c r="G15" s="68"/>
      <c r="H15" s="68"/>
      <c r="I15" s="68"/>
      <c r="J15" s="69"/>
      <c r="K15" s="8" t="str">
        <f>IF(E15&gt;12,"1년 초과","1년 이내")</f>
        <v>1년 이내</v>
      </c>
    </row>
  </sheetData>
  <sheetProtection password="8E7C" sheet="1" objects="1" scenarios="1"/>
  <mergeCells count="9">
    <mergeCell ref="M2:V2"/>
    <mergeCell ref="M3:V3"/>
    <mergeCell ref="A5:A7"/>
    <mergeCell ref="A8:A10"/>
    <mergeCell ref="B14:D14"/>
    <mergeCell ref="E14:J14"/>
    <mergeCell ref="B15:D15"/>
    <mergeCell ref="E15:J15"/>
    <mergeCell ref="B2:K2"/>
  </mergeCells>
  <phoneticPr fontId="10" type="noConversion"/>
  <pageMargins left="0.74805557727813721" right="0.74805557727813721" top="0.98430556058883667" bottom="0.98430556058883667" header="0.51138889789581299" footer="0.51138889789581299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V15"/>
  <sheetViews>
    <sheetView zoomScaleNormal="100" zoomScaleSheetLayoutView="100" workbookViewId="0">
      <selection activeCell="B2" sqref="B2:K2"/>
    </sheetView>
  </sheetViews>
  <sheetFormatPr defaultColWidth="8.88671875" defaultRowHeight="13.5" x14ac:dyDescent="0.15"/>
  <cols>
    <col min="1" max="1" width="14.33203125" bestFit="1" customWidth="1"/>
    <col min="2" max="2" width="5.77734375" customWidth="1"/>
    <col min="3" max="4" width="13.77734375" style="15" customWidth="1"/>
    <col min="5" max="5" width="11.44140625" customWidth="1"/>
    <col min="6" max="6" width="11.44140625" bestFit="1" customWidth="1"/>
    <col min="7" max="9" width="10.88671875" hidden="1" customWidth="1"/>
    <col min="10" max="10" width="10.88671875" customWidth="1"/>
    <col min="11" max="11" width="16.44140625" customWidth="1"/>
    <col min="13" max="13" width="12.109375" bestFit="1" customWidth="1"/>
    <col min="14" max="15" width="8.88671875" hidden="1" customWidth="1"/>
    <col min="16" max="16" width="15.5546875" bestFit="1" customWidth="1"/>
    <col min="17" max="17" width="11.44140625" hidden="1" customWidth="1"/>
    <col min="18" max="18" width="14.109375" hidden="1" customWidth="1"/>
    <col min="19" max="19" width="3.21875" hidden="1" customWidth="1"/>
    <col min="20" max="20" width="14.109375" hidden="1" customWidth="1"/>
    <col min="21" max="21" width="4.21875" hidden="1" customWidth="1"/>
    <col min="22" max="22" width="12.6640625" bestFit="1" customWidth="1"/>
  </cols>
  <sheetData>
    <row r="2" spans="1:22" s="94" customFormat="1" ht="131.25" customHeight="1" x14ac:dyDescent="0.15">
      <c r="B2" s="95" t="s">
        <v>33</v>
      </c>
      <c r="C2" s="96"/>
      <c r="D2" s="96"/>
      <c r="E2" s="96"/>
      <c r="F2" s="96"/>
      <c r="G2" s="96"/>
      <c r="H2" s="96"/>
      <c r="I2" s="96"/>
      <c r="J2" s="96"/>
      <c r="K2" s="97"/>
      <c r="M2" s="98" t="s">
        <v>4</v>
      </c>
      <c r="N2" s="99"/>
      <c r="O2" s="99"/>
      <c r="P2" s="99"/>
      <c r="Q2" s="99"/>
      <c r="R2" s="99"/>
      <c r="S2" s="99"/>
      <c r="T2" s="99"/>
      <c r="U2" s="99"/>
      <c r="V2" s="100"/>
    </row>
    <row r="3" spans="1:22" x14ac:dyDescent="0.15">
      <c r="M3" s="76"/>
      <c r="N3" s="77"/>
      <c r="O3" s="77"/>
      <c r="P3" s="77"/>
      <c r="Q3" s="77"/>
      <c r="R3" s="77"/>
      <c r="S3" s="77"/>
      <c r="T3" s="77"/>
      <c r="U3" s="77"/>
      <c r="V3" s="77"/>
    </row>
    <row r="4" spans="1:22" ht="41.25" customHeight="1" x14ac:dyDescent="0.15">
      <c r="B4" s="1" t="s">
        <v>22</v>
      </c>
      <c r="C4" s="2" t="s">
        <v>23</v>
      </c>
      <c r="D4" s="2" t="s">
        <v>21</v>
      </c>
      <c r="E4" s="2" t="s">
        <v>9</v>
      </c>
      <c r="F4" s="2" t="s">
        <v>12</v>
      </c>
      <c r="G4" s="3" t="s">
        <v>14</v>
      </c>
      <c r="H4" s="3" t="s">
        <v>17</v>
      </c>
      <c r="I4" s="3" t="s">
        <v>15</v>
      </c>
      <c r="J4" s="3" t="s">
        <v>18</v>
      </c>
      <c r="K4" s="4" t="s">
        <v>1</v>
      </c>
      <c r="M4" s="10" t="s">
        <v>8</v>
      </c>
      <c r="N4" s="9"/>
      <c r="O4" s="11"/>
      <c r="P4" s="12" t="s">
        <v>0</v>
      </c>
      <c r="Q4" s="9"/>
      <c r="R4" s="2" t="s">
        <v>16</v>
      </c>
      <c r="S4" s="2"/>
      <c r="T4" s="2" t="s">
        <v>13</v>
      </c>
      <c r="U4" s="11"/>
      <c r="V4" s="10" t="s">
        <v>11</v>
      </c>
    </row>
    <row r="5" spans="1:22" ht="30" customHeight="1" x14ac:dyDescent="0.15">
      <c r="A5" s="78" t="s">
        <v>10</v>
      </c>
      <c r="B5" s="18">
        <v>1</v>
      </c>
      <c r="C5" s="19">
        <v>43871</v>
      </c>
      <c r="D5" s="19">
        <v>43900</v>
      </c>
      <c r="E5" s="20">
        <f>IF(ISBLANK(C5),0,DATEDIF(C5,D5+1,"m"))</f>
        <v>1</v>
      </c>
      <c r="F5" s="20">
        <f>IF(OR(DATEDIF(C5,D5+1,"md")&lt;0,ISBLANK(C5)),0,DATEDIF(C5,D5+1,"md"))</f>
        <v>1</v>
      </c>
      <c r="G5" s="21">
        <f>IF(DATEDIF(C5,D5+1,"md")&lt;0,DATE(YEAR(C5),MONTH(C5)+E5,DAY(C5))+DATEDIF(C5,D5+1,"md"),DATE(YEAR(C5),MONTH(C5)+E5,DAY(C5)))</f>
        <v>43900</v>
      </c>
      <c r="H5" s="21">
        <f>DATE(YEAR(C5),MONTH(C5)+E5+1,DAY(C5))-1</f>
        <v>43930</v>
      </c>
      <c r="I5" s="22">
        <f>IF(ISBLANK(C5),"",H5-G5+1)</f>
        <v>31</v>
      </c>
      <c r="J5" s="23">
        <f>IF(ISBLANK(C5),0,ROUNDDOWN(F5/I5,3))</f>
        <v>3.2000000000000001E-2</v>
      </c>
      <c r="K5" s="24">
        <f>ROUNDDOWN(E5+J5,3)</f>
        <v>1.032</v>
      </c>
      <c r="M5" s="50">
        <f>(12-E15)+(12-E14)*2</f>
        <v>9.7999999999998977E-2</v>
      </c>
      <c r="N5" s="7">
        <f>ROUNDDOWN(M5,0)</f>
        <v>0</v>
      </c>
      <c r="O5" s="7">
        <f>M5-N5</f>
        <v>9.7999999999998977E-2</v>
      </c>
      <c r="P5" s="51">
        <v>45292</v>
      </c>
      <c r="Q5" s="46">
        <f>EDATE(P5,N5)-1</f>
        <v>45291</v>
      </c>
      <c r="R5" s="46">
        <f>Q5+1</f>
        <v>45292</v>
      </c>
      <c r="S5" s="47">
        <v>1</v>
      </c>
      <c r="T5" s="46">
        <f>EDATE(R5,S5)-1</f>
        <v>45322</v>
      </c>
      <c r="U5" s="47">
        <f>IF(ISBLANK(R5),"",T5-R5+1)</f>
        <v>31</v>
      </c>
      <c r="V5" s="52">
        <f>Q5+ROUNDDOWN(O5*U5,0)</f>
        <v>45294</v>
      </c>
    </row>
    <row r="6" spans="1:22" ht="30" customHeight="1" x14ac:dyDescent="0.15">
      <c r="A6" s="78"/>
      <c r="B6" s="18">
        <v>2</v>
      </c>
      <c r="C6" s="19"/>
      <c r="D6" s="19"/>
      <c r="E6" s="20">
        <f>IF(ISBLANK(C6),0,DATEDIF(C6,D6+1,"m"))</f>
        <v>0</v>
      </c>
      <c r="F6" s="20">
        <f>IF(OR(DATEDIF(C6,D6+1,"md")&lt;0,ISBLANK(C6)),0,DATEDIF(C6,D6+1,"md"))</f>
        <v>0</v>
      </c>
      <c r="G6" s="21">
        <f>IF(DATEDIF(C6,D6+1,"md")&lt;0,DATE(YEAR(C6),MONTH(C6)+E6,DAY(C6))+DATEDIF(C6,D6+1,"md"),DATE(YEAR(C6),MONTH(C6)+E6,DAY(C6)))</f>
        <v>0</v>
      </c>
      <c r="H6" s="21">
        <f>DATE(YEAR(C6),MONTH(C6)+E6+1,DAY(C6))-1</f>
        <v>30</v>
      </c>
      <c r="I6" s="22" t="str">
        <f>IF(ISBLANK(C6),"",H6-G6+1)</f>
        <v/>
      </c>
      <c r="J6" s="23">
        <f>IF(ISBLANK(C6),0,ROUNDDOWN(F6/I6,3))</f>
        <v>0</v>
      </c>
      <c r="K6" s="24">
        <f>ROUNDDOWN(E6+J6,3)</f>
        <v>0</v>
      </c>
      <c r="M6" s="49" t="s">
        <v>26</v>
      </c>
      <c r="N6" s="53"/>
      <c r="O6" s="53"/>
      <c r="P6" s="53"/>
      <c r="Q6" s="53"/>
      <c r="R6" s="53"/>
      <c r="S6" s="53"/>
      <c r="T6" s="53"/>
      <c r="U6" s="53"/>
      <c r="V6" s="54"/>
    </row>
    <row r="7" spans="1:22" ht="30" customHeight="1" x14ac:dyDescent="0.15">
      <c r="A7" s="78"/>
      <c r="B7" s="25">
        <v>3</v>
      </c>
      <c r="C7" s="14"/>
      <c r="D7" s="14"/>
      <c r="E7" s="26">
        <f>IF(ISBLANK(C7),0,DATEDIF(C7,D7+1,"m"))</f>
        <v>0</v>
      </c>
      <c r="F7" s="26">
        <f>IF(OR(DATEDIF(C7,D7+1,"md")&lt;0,ISBLANK(C7)),0,DATEDIF(C7,D7+1,"md"))</f>
        <v>0</v>
      </c>
      <c r="G7" s="27">
        <f>IF(DATEDIF(C7,D7+1,"md")&lt;0,DATE(YEAR(C7),MONTH(C7)+E7,DAY(C7))+DATEDIF(C7,D7+1,"md"),DATE(YEAR(C7),MONTH(C7)+E7,DAY(C7)))</f>
        <v>0</v>
      </c>
      <c r="H7" s="27">
        <f>DATE(YEAR(C7),MONTH(C7)+E7+1,DAY(C7))-1</f>
        <v>30</v>
      </c>
      <c r="I7" s="28" t="str">
        <f>IF(ISBLANK(C7),"",H7-G7+1)</f>
        <v/>
      </c>
      <c r="J7" s="29">
        <f>IF(ISBLANK(C7),0,ROUNDDOWN(F7/I7,3))</f>
        <v>0</v>
      </c>
      <c r="K7" s="30">
        <f>ROUNDDOWN(E7+J7,3)</f>
        <v>0</v>
      </c>
    </row>
    <row r="8" spans="1:22" ht="30" customHeight="1" x14ac:dyDescent="0.15">
      <c r="A8" s="79" t="s">
        <v>7</v>
      </c>
      <c r="B8" s="31">
        <v>1</v>
      </c>
      <c r="C8" s="32">
        <v>45748</v>
      </c>
      <c r="D8" s="32">
        <v>46778</v>
      </c>
      <c r="E8" s="33">
        <f t="shared" ref="E8:E10" si="0">IF(ISBLANK(C8),0,DATEDIF(C8,D8+1,"m"))</f>
        <v>33</v>
      </c>
      <c r="F8" s="33">
        <f t="shared" ref="F8:F10" si="1">IF(OR(DATEDIF(C8,D8+1,"md")&lt;0,ISBLANK(C8)),0,DATEDIF(C8,D8+1,"md"))</f>
        <v>26</v>
      </c>
      <c r="G8" s="34">
        <f t="shared" ref="G8:G10" si="2">IF(DATEDIF(C8,D8+1,"md")&lt;0,DATE(YEAR(C8),MONTH(C8)+E8,DAY(C8))+DATEDIF(C8,D8+1,"md"),DATE(YEAR(C8),MONTH(C8)+E8,DAY(C8)))</f>
        <v>46753</v>
      </c>
      <c r="H8" s="34">
        <f t="shared" ref="H8:H10" si="3">DATE(YEAR(C8),MONTH(C8)+E8+1,DAY(C8))-1</f>
        <v>46783</v>
      </c>
      <c r="I8" s="35">
        <f t="shared" ref="I8:I10" si="4">IF(ISBLANK(C8),"",H8-G8+1)</f>
        <v>31</v>
      </c>
      <c r="J8" s="36">
        <f t="shared" ref="J8:J10" si="5">IF(ISBLANK(C8),0,ROUNDDOWN(F8/I8,3))</f>
        <v>0.83799999999999997</v>
      </c>
      <c r="K8" s="37">
        <f t="shared" ref="K8:K10" si="6">ROUNDDOWN(E8+J8,3)</f>
        <v>33.838000000000001</v>
      </c>
    </row>
    <row r="9" spans="1:22" ht="30" customHeight="1" x14ac:dyDescent="0.15">
      <c r="A9" s="79"/>
      <c r="B9" s="31">
        <v>2</v>
      </c>
      <c r="C9" s="32"/>
      <c r="D9" s="32"/>
      <c r="E9" s="33">
        <f t="shared" si="0"/>
        <v>0</v>
      </c>
      <c r="F9" s="33">
        <f t="shared" si="1"/>
        <v>0</v>
      </c>
      <c r="G9" s="34">
        <f t="shared" si="2"/>
        <v>0</v>
      </c>
      <c r="H9" s="34">
        <f t="shared" si="3"/>
        <v>30</v>
      </c>
      <c r="I9" s="35" t="str">
        <f t="shared" si="4"/>
        <v/>
      </c>
      <c r="J9" s="36">
        <f t="shared" si="5"/>
        <v>0</v>
      </c>
      <c r="K9" s="37">
        <f t="shared" si="6"/>
        <v>0</v>
      </c>
    </row>
    <row r="10" spans="1:22" ht="30" customHeight="1" x14ac:dyDescent="0.15">
      <c r="A10" s="79"/>
      <c r="B10" s="31">
        <v>3</v>
      </c>
      <c r="C10" s="32"/>
      <c r="D10" s="32"/>
      <c r="E10" s="33">
        <f t="shared" si="0"/>
        <v>0</v>
      </c>
      <c r="F10" s="33">
        <f t="shared" si="1"/>
        <v>0</v>
      </c>
      <c r="G10" s="34">
        <f t="shared" si="2"/>
        <v>0</v>
      </c>
      <c r="H10" s="34">
        <f t="shared" si="3"/>
        <v>30</v>
      </c>
      <c r="I10" s="35" t="str">
        <f t="shared" si="4"/>
        <v/>
      </c>
      <c r="J10" s="36">
        <f t="shared" si="5"/>
        <v>0</v>
      </c>
      <c r="K10" s="37">
        <f t="shared" si="6"/>
        <v>0</v>
      </c>
      <c r="L10" s="16"/>
    </row>
    <row r="14" spans="1:22" ht="15" customHeight="1" x14ac:dyDescent="0.15">
      <c r="B14" s="64" t="s">
        <v>29</v>
      </c>
      <c r="C14" s="65"/>
      <c r="D14" s="66"/>
      <c r="E14" s="67">
        <f>SUM(K5:K7)</f>
        <v>1.032</v>
      </c>
      <c r="F14" s="68"/>
      <c r="G14" s="68"/>
      <c r="H14" s="68"/>
      <c r="I14" s="68"/>
      <c r="J14" s="69"/>
      <c r="K14" s="8" t="str">
        <f>IF(E14&gt;12,"1년 초과","1년 이내")</f>
        <v>1년 이내</v>
      </c>
      <c r="L14" s="5"/>
      <c r="M14" s="6"/>
    </row>
    <row r="15" spans="1:22" ht="15" customHeight="1" x14ac:dyDescent="0.15">
      <c r="B15" s="64" t="s">
        <v>28</v>
      </c>
      <c r="C15" s="65"/>
      <c r="D15" s="66"/>
      <c r="E15" s="67">
        <f>SUM(K8:K10)</f>
        <v>33.838000000000001</v>
      </c>
      <c r="F15" s="68"/>
      <c r="G15" s="68"/>
      <c r="H15" s="68"/>
      <c r="I15" s="68"/>
      <c r="J15" s="69"/>
      <c r="K15" s="8" t="str">
        <f>IF(E15&gt;12,"1년 초과","1년 이내")</f>
        <v>1년 초과</v>
      </c>
    </row>
  </sheetData>
  <sheetProtection password="8E7C" sheet="1" objects="1" scenarios="1"/>
  <mergeCells count="9">
    <mergeCell ref="B2:K2"/>
    <mergeCell ref="M2:V2"/>
    <mergeCell ref="M3:V3"/>
    <mergeCell ref="B14:D14"/>
    <mergeCell ref="E14:J14"/>
    <mergeCell ref="B15:D15"/>
    <mergeCell ref="E15:J15"/>
    <mergeCell ref="A5:A7"/>
    <mergeCell ref="A8:A10"/>
  </mergeCells>
  <phoneticPr fontId="10" type="noConversion"/>
  <pageMargins left="0.74805557727813721" right="0.74805557727813721" top="0.98430556058883667" bottom="0.98430556058883667" header="0.51138889789581299" footer="0.511388897895812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W16"/>
  <sheetViews>
    <sheetView zoomScaleNormal="100" zoomScaleSheetLayoutView="100" workbookViewId="0">
      <selection activeCell="P10" sqref="P10"/>
    </sheetView>
  </sheetViews>
  <sheetFormatPr defaultColWidth="8.88671875" defaultRowHeight="13.5" x14ac:dyDescent="0.15"/>
  <cols>
    <col min="1" max="1" width="25.5546875" customWidth="1"/>
    <col min="2" max="2" width="5.77734375" customWidth="1"/>
    <col min="3" max="4" width="13.77734375" style="15" customWidth="1"/>
    <col min="5" max="5" width="11.44140625" customWidth="1"/>
    <col min="6" max="6" width="11.44140625" bestFit="1" customWidth="1"/>
    <col min="7" max="9" width="10.88671875" hidden="1" customWidth="1"/>
    <col min="10" max="10" width="10.88671875" customWidth="1"/>
    <col min="11" max="11" width="14.88671875" customWidth="1"/>
    <col min="13" max="13" width="11.109375" bestFit="1" customWidth="1"/>
    <col min="14" max="15" width="8.88671875" hidden="1" customWidth="1"/>
    <col min="16" max="16" width="15.5546875" bestFit="1" customWidth="1"/>
    <col min="17" max="17" width="11.44140625" hidden="1" customWidth="1"/>
    <col min="18" max="18" width="14.109375" hidden="1" customWidth="1"/>
    <col min="19" max="19" width="3.21875" hidden="1" customWidth="1"/>
    <col min="20" max="20" width="14.109375" hidden="1" customWidth="1"/>
    <col min="21" max="21" width="4.21875" hidden="1" customWidth="1"/>
    <col min="22" max="22" width="12.6640625" customWidth="1"/>
  </cols>
  <sheetData>
    <row r="2" spans="1:23" ht="149.25" customHeight="1" x14ac:dyDescent="0.15">
      <c r="B2" s="95" t="s">
        <v>34</v>
      </c>
      <c r="C2" s="96"/>
      <c r="D2" s="96"/>
      <c r="E2" s="96"/>
      <c r="F2" s="96"/>
      <c r="G2" s="96"/>
      <c r="H2" s="96"/>
      <c r="I2" s="96"/>
      <c r="J2" s="96"/>
      <c r="K2" s="97"/>
      <c r="M2" s="80" t="s">
        <v>30</v>
      </c>
      <c r="N2" s="74"/>
      <c r="O2" s="74"/>
      <c r="P2" s="74"/>
      <c r="Q2" s="74"/>
      <c r="R2" s="74"/>
      <c r="S2" s="74"/>
      <c r="T2" s="74"/>
      <c r="U2" s="74"/>
      <c r="V2" s="75"/>
    </row>
    <row r="3" spans="1:23" x14ac:dyDescent="0.15">
      <c r="M3" s="76"/>
      <c r="N3" s="77"/>
      <c r="O3" s="77"/>
      <c r="P3" s="77"/>
      <c r="Q3" s="77"/>
      <c r="R3" s="77"/>
      <c r="S3" s="77"/>
      <c r="T3" s="77"/>
      <c r="U3" s="77"/>
      <c r="V3" s="77"/>
    </row>
    <row r="4" spans="1:23" ht="41.25" customHeight="1" x14ac:dyDescent="0.15">
      <c r="B4" s="1" t="s">
        <v>22</v>
      </c>
      <c r="C4" s="2" t="s">
        <v>23</v>
      </c>
      <c r="D4" s="2" t="s">
        <v>21</v>
      </c>
      <c r="E4" s="2" t="s">
        <v>9</v>
      </c>
      <c r="F4" s="2" t="s">
        <v>12</v>
      </c>
      <c r="G4" s="3" t="s">
        <v>14</v>
      </c>
      <c r="H4" s="3" t="s">
        <v>17</v>
      </c>
      <c r="I4" s="3" t="s">
        <v>15</v>
      </c>
      <c r="J4" s="3" t="s">
        <v>18</v>
      </c>
      <c r="K4" s="4" t="s">
        <v>1</v>
      </c>
      <c r="M4" s="10" t="s">
        <v>8</v>
      </c>
      <c r="N4" s="9"/>
      <c r="O4" s="11"/>
      <c r="P4" s="12" t="s">
        <v>0</v>
      </c>
      <c r="Q4" s="9"/>
      <c r="R4" s="2" t="s">
        <v>16</v>
      </c>
      <c r="S4" s="2"/>
      <c r="T4" s="2" t="s">
        <v>13</v>
      </c>
      <c r="U4" s="11"/>
      <c r="V4" s="10" t="s">
        <v>11</v>
      </c>
    </row>
    <row r="5" spans="1:23" ht="30" customHeight="1" x14ac:dyDescent="0.15">
      <c r="A5" s="78" t="s">
        <v>10</v>
      </c>
      <c r="B5" s="18">
        <v>1</v>
      </c>
      <c r="C5" s="19"/>
      <c r="D5" s="19"/>
      <c r="E5" s="20">
        <f>IF(ISBLANK(C5),0,DATEDIF(C5,D5+1,"m"))</f>
        <v>0</v>
      </c>
      <c r="F5" s="20">
        <f>IF(OR(DATEDIF(C5,D5+1,"md")&lt;0,ISBLANK(C5)),0,DATEDIF(C5,D5+1,"md"))</f>
        <v>0</v>
      </c>
      <c r="G5" s="21">
        <f>IF(DATEDIF(C5,D5+1,"md")&lt;0,DATE(YEAR(C5),MONTH(C5)+E5,DAY(C5))+DATEDIF(C5,D5+1,"md"),DATE(YEAR(C5),MONTH(C5)+E5,DAY(C5)))</f>
        <v>0</v>
      </c>
      <c r="H5" s="21">
        <f>DATE(YEAR(C5),MONTH(C5)+E5+1,DAY(C5))-1</f>
        <v>30</v>
      </c>
      <c r="I5" s="22" t="str">
        <f>IF(ISBLANK(C5),"",H5-G5+1)</f>
        <v/>
      </c>
      <c r="J5" s="23">
        <f>IF(ISBLANK(C5),0,ROUNDDOWN(F5/I5,3))</f>
        <v>0</v>
      </c>
      <c r="K5" s="24">
        <f>ROUNDDOWN(E5+J5,3)</f>
        <v>0</v>
      </c>
      <c r="M5" s="50">
        <f>((12-E14)-(E15-12))*2-E16</f>
        <v>20.43</v>
      </c>
      <c r="N5" s="7">
        <f>ROUNDDOWN(M5,0)</f>
        <v>20</v>
      </c>
      <c r="O5" s="7">
        <f>M5-N5</f>
        <v>0.42999999999999972</v>
      </c>
      <c r="P5" s="51">
        <v>45292</v>
      </c>
      <c r="Q5" s="46">
        <f>EDATE(P5,N5)-1</f>
        <v>45900</v>
      </c>
      <c r="R5" s="46">
        <f>Q5+1</f>
        <v>45901</v>
      </c>
      <c r="S5" s="47">
        <v>1</v>
      </c>
      <c r="T5" s="46">
        <f>EDATE(R5,S5)-1</f>
        <v>45930</v>
      </c>
      <c r="U5" s="47">
        <f>IF(ISBLANK(R5),"",T5-R5+1)</f>
        <v>30</v>
      </c>
      <c r="V5" s="52">
        <f>Q5+ROUNDDOWN(O5*U5,0)</f>
        <v>45912</v>
      </c>
    </row>
    <row r="6" spans="1:23" ht="30" customHeight="1" x14ac:dyDescent="0.15">
      <c r="A6" s="78"/>
      <c r="B6" s="18">
        <v>2</v>
      </c>
      <c r="C6" s="19"/>
      <c r="D6" s="19"/>
      <c r="E6" s="20">
        <f>IF(ISBLANK(C6),0,DATEDIF(C6,D6+1,"m"))</f>
        <v>0</v>
      </c>
      <c r="F6" s="20">
        <f>IF(OR(DATEDIF(C6,D6+1,"md")&lt;0,ISBLANK(C6)),0,DATEDIF(C6,D6+1,"md"))</f>
        <v>0</v>
      </c>
      <c r="G6" s="21">
        <f>IF(DATEDIF(C6,D6+1,"md")&lt;0,DATE(YEAR(C6),MONTH(C6)+E6,DAY(C6))+DATEDIF(C6,D6+1,"md"),DATE(YEAR(C6),MONTH(C6)+E6,DAY(C6)))</f>
        <v>0</v>
      </c>
      <c r="H6" s="21">
        <f>DATE(YEAR(C6),MONTH(C6)+E6+1,DAY(C6))-1</f>
        <v>30</v>
      </c>
      <c r="I6" s="22" t="str">
        <f>IF(ISBLANK(C6),"",H6-G6+1)</f>
        <v/>
      </c>
      <c r="J6" s="23">
        <f>IF(ISBLANK(C6),0,ROUNDDOWN(F6/I6,3))</f>
        <v>0</v>
      </c>
      <c r="K6" s="24">
        <f>ROUNDDOWN(E6+J6,3)</f>
        <v>0</v>
      </c>
      <c r="M6" s="82" t="s">
        <v>20</v>
      </c>
      <c r="N6" s="83"/>
      <c r="O6" s="83"/>
      <c r="P6" s="83"/>
      <c r="Q6" s="83"/>
      <c r="R6" s="83"/>
      <c r="S6" s="83"/>
      <c r="T6" s="83"/>
      <c r="U6" s="83"/>
      <c r="V6" s="83"/>
      <c r="W6" s="84"/>
    </row>
    <row r="7" spans="1:23" ht="30" customHeight="1" x14ac:dyDescent="0.15">
      <c r="A7" s="78"/>
      <c r="B7" s="25">
        <v>3</v>
      </c>
      <c r="C7" s="14"/>
      <c r="D7" s="14"/>
      <c r="E7" s="26">
        <f>IF(ISBLANK(C7),0,DATEDIF(C7,D7+1,"m"))</f>
        <v>0</v>
      </c>
      <c r="F7" s="26">
        <f>IF(OR(DATEDIF(C7,D7+1,"md")&lt;0,ISBLANK(C7)),0,DATEDIF(C7,D7+1,"md"))</f>
        <v>0</v>
      </c>
      <c r="G7" s="27">
        <f>IF(DATEDIF(C7,D7+1,"md")&lt;0,DATE(YEAR(C7),MONTH(C7)+E7,DAY(C7))+DATEDIF(C7,D7+1,"md"),DATE(YEAR(C7),MONTH(C7)+E7,DAY(C7)))</f>
        <v>0</v>
      </c>
      <c r="H7" s="27">
        <f>DATE(YEAR(C7),MONTH(C7)+E7+1,DAY(C7))-1</f>
        <v>30</v>
      </c>
      <c r="I7" s="28" t="str">
        <f>IF(ISBLANK(C7),"",H7-G7+1)</f>
        <v/>
      </c>
      <c r="J7" s="29">
        <f>IF(ISBLANK(C7),0,ROUNDDOWN(F7/I7,3))</f>
        <v>0</v>
      </c>
      <c r="K7" s="30">
        <f>ROUNDDOWN(E7+J7,3)</f>
        <v>0</v>
      </c>
    </row>
    <row r="8" spans="1:23" ht="30" customHeight="1" x14ac:dyDescent="0.15">
      <c r="A8" s="79" t="s">
        <v>2</v>
      </c>
      <c r="B8" s="31">
        <v>1</v>
      </c>
      <c r="C8" s="32">
        <v>45292</v>
      </c>
      <c r="D8" s="32">
        <v>45710</v>
      </c>
      <c r="E8" s="33">
        <f t="shared" ref="E8:E10" si="0">IF(ISBLANK(C8),0,DATEDIF(C8,D8+1,"m"))</f>
        <v>13</v>
      </c>
      <c r="F8" s="33">
        <f t="shared" ref="F8:F10" si="1">IF(OR(DATEDIF(C8,D8+1,"md")&lt;0,ISBLANK(C8)),0,DATEDIF(C8,D8+1,"md"))</f>
        <v>22</v>
      </c>
      <c r="G8" s="34">
        <f t="shared" ref="G8:G10" si="2">IF(DATEDIF(C8,D8+1,"md")&lt;0,DATE(YEAR(C8),MONTH(C8)+E8,DAY(C8))+DATEDIF(C8,D8+1,"md"),DATE(YEAR(C8),MONTH(C8)+E8,DAY(C8)))</f>
        <v>45689</v>
      </c>
      <c r="H8" s="34">
        <f t="shared" ref="H8:H10" si="3">DATE(YEAR(C8),MONTH(C8)+E8+1,DAY(C8))-1</f>
        <v>45716</v>
      </c>
      <c r="I8" s="35">
        <f t="shared" ref="I8:I10" si="4">IF(ISBLANK(C8),"",H8-G8+1)</f>
        <v>28</v>
      </c>
      <c r="J8" s="36">
        <f t="shared" ref="J8:J10" si="5">IF(ISBLANK(C8),0,ROUNDDOWN(F8/I8,3))</f>
        <v>0.78500000000000003</v>
      </c>
      <c r="K8" s="37">
        <f t="shared" ref="K8:K10" si="6">ROUNDDOWN(E8+J8,3)</f>
        <v>13.785</v>
      </c>
    </row>
    <row r="9" spans="1:23" ht="30" customHeight="1" x14ac:dyDescent="0.15">
      <c r="A9" s="79"/>
      <c r="B9" s="31">
        <v>2</v>
      </c>
      <c r="C9" s="32"/>
      <c r="D9" s="32"/>
      <c r="E9" s="33">
        <f t="shared" si="0"/>
        <v>0</v>
      </c>
      <c r="F9" s="33">
        <f t="shared" si="1"/>
        <v>0</v>
      </c>
      <c r="G9" s="34">
        <f t="shared" si="2"/>
        <v>0</v>
      </c>
      <c r="H9" s="34">
        <f t="shared" si="3"/>
        <v>30</v>
      </c>
      <c r="I9" s="35" t="str">
        <f t="shared" si="4"/>
        <v/>
      </c>
      <c r="J9" s="36">
        <f t="shared" si="5"/>
        <v>0</v>
      </c>
      <c r="K9" s="37">
        <f t="shared" si="6"/>
        <v>0</v>
      </c>
    </row>
    <row r="10" spans="1:23" ht="30" customHeight="1" x14ac:dyDescent="0.15">
      <c r="A10" s="79"/>
      <c r="B10" s="31">
        <v>3</v>
      </c>
      <c r="C10" s="32"/>
      <c r="D10" s="32"/>
      <c r="E10" s="33">
        <f t="shared" si="0"/>
        <v>0</v>
      </c>
      <c r="F10" s="33">
        <f t="shared" si="1"/>
        <v>0</v>
      </c>
      <c r="G10" s="34">
        <f t="shared" si="2"/>
        <v>0</v>
      </c>
      <c r="H10" s="34">
        <f t="shared" si="3"/>
        <v>30</v>
      </c>
      <c r="I10" s="35" t="str">
        <f t="shared" si="4"/>
        <v/>
      </c>
      <c r="J10" s="36">
        <f t="shared" si="5"/>
        <v>0</v>
      </c>
      <c r="K10" s="37">
        <f t="shared" si="6"/>
        <v>0</v>
      </c>
      <c r="L10" s="16"/>
    </row>
    <row r="11" spans="1:23" ht="30" customHeight="1" x14ac:dyDescent="0.15">
      <c r="A11" s="81" t="s">
        <v>5</v>
      </c>
      <c r="B11" s="38">
        <v>1</v>
      </c>
      <c r="C11" s="39"/>
      <c r="D11" s="39"/>
      <c r="E11" s="40">
        <f t="shared" ref="E11:E12" si="7">IF(ISBLANK(C11),0,DATEDIF(C11,D11+1,"m"))</f>
        <v>0</v>
      </c>
      <c r="F11" s="40">
        <f t="shared" ref="F11:F12" si="8">IF(OR(DATEDIF(C11,D11+1,"md")&lt;0,ISBLANK(C11)),0,DATEDIF(C11,D11+1,"md"))</f>
        <v>0</v>
      </c>
      <c r="G11" s="41">
        <f t="shared" ref="G11:G12" si="9">IF(DATEDIF(C11,D11+1,"md")&lt;0,DATE(YEAR(C11),MONTH(C11)+E11,DAY(C11))+DATEDIF(C11,D11+1,"md"),DATE(YEAR(C11),MONTH(C11)+E11,DAY(C11)))</f>
        <v>0</v>
      </c>
      <c r="H11" s="41">
        <f t="shared" ref="H11:H12" si="10">DATE(YEAR(C11),MONTH(C11)+E11+1,DAY(C11))-1</f>
        <v>30</v>
      </c>
      <c r="I11" s="42" t="str">
        <f t="shared" ref="I11:I12" si="11">IF(ISBLANK(C11),"",H11-G11+1)</f>
        <v/>
      </c>
      <c r="J11" s="43">
        <f t="shared" ref="J11:J12" si="12">IF(ISBLANK(C11),0,ROUNDDOWN(F11/I11,3))</f>
        <v>0</v>
      </c>
      <c r="K11" s="44">
        <f t="shared" ref="K11:K12" si="13">ROUNDDOWN(E11+J11,3)</f>
        <v>0</v>
      </c>
    </row>
    <row r="12" spans="1:23" ht="30" customHeight="1" x14ac:dyDescent="0.15">
      <c r="A12" s="81"/>
      <c r="B12" s="38">
        <v>2</v>
      </c>
      <c r="C12" s="39"/>
      <c r="D12" s="39"/>
      <c r="E12" s="40">
        <f t="shared" si="7"/>
        <v>0</v>
      </c>
      <c r="F12" s="40">
        <f t="shared" si="8"/>
        <v>0</v>
      </c>
      <c r="G12" s="41">
        <f t="shared" si="9"/>
        <v>0</v>
      </c>
      <c r="H12" s="41">
        <f t="shared" si="10"/>
        <v>30</v>
      </c>
      <c r="I12" s="42" t="str">
        <f t="shared" si="11"/>
        <v/>
      </c>
      <c r="J12" s="43">
        <f t="shared" si="12"/>
        <v>0</v>
      </c>
      <c r="K12" s="44">
        <f t="shared" si="13"/>
        <v>0</v>
      </c>
    </row>
    <row r="14" spans="1:23" ht="15" customHeight="1" x14ac:dyDescent="0.15">
      <c r="B14" s="64" t="s">
        <v>19</v>
      </c>
      <c r="C14" s="65"/>
      <c r="D14" s="66"/>
      <c r="E14" s="67">
        <f>SUM(K5:K7)</f>
        <v>0</v>
      </c>
      <c r="F14" s="68"/>
      <c r="G14" s="68"/>
      <c r="H14" s="68"/>
      <c r="I14" s="68"/>
      <c r="J14" s="69"/>
      <c r="K14" s="8" t="str">
        <f>IF(E14&gt;12,"1년 초과","1년 이내")</f>
        <v>1년 이내</v>
      </c>
      <c r="L14" s="5"/>
      <c r="M14" s="6"/>
    </row>
    <row r="15" spans="1:23" ht="15" customHeight="1" x14ac:dyDescent="0.15">
      <c r="B15" s="64" t="s">
        <v>27</v>
      </c>
      <c r="C15" s="65"/>
      <c r="D15" s="66"/>
      <c r="E15" s="67">
        <f>SUM(K8:K10)</f>
        <v>13.785</v>
      </c>
      <c r="F15" s="68"/>
      <c r="G15" s="68"/>
      <c r="H15" s="68"/>
      <c r="I15" s="68"/>
      <c r="J15" s="69"/>
      <c r="K15" s="8" t="str">
        <f>IF(E15&gt;24,"2년 초과","2년 이내")</f>
        <v>2년 이내</v>
      </c>
    </row>
    <row r="16" spans="1:23" ht="15" customHeight="1" x14ac:dyDescent="0.15">
      <c r="B16" s="64" t="s">
        <v>25</v>
      </c>
      <c r="C16" s="65"/>
      <c r="D16" s="66"/>
      <c r="E16" s="67">
        <f>SUM(K11:K12)</f>
        <v>0</v>
      </c>
      <c r="F16" s="68"/>
      <c r="G16" s="68"/>
      <c r="H16" s="68"/>
      <c r="I16" s="68"/>
      <c r="J16" s="69"/>
      <c r="K16" s="8" t="str">
        <f>IF(E16&gt;12,"1년 초과","1년 이내")</f>
        <v>1년 이내</v>
      </c>
    </row>
  </sheetData>
  <sheetProtection password="8E7C" sheet="1" objects="1" scenarios="1"/>
  <mergeCells count="13">
    <mergeCell ref="B2:K2"/>
    <mergeCell ref="M2:V2"/>
    <mergeCell ref="M3:V3"/>
    <mergeCell ref="B14:D14"/>
    <mergeCell ref="E14:J14"/>
    <mergeCell ref="M6:W6"/>
    <mergeCell ref="B16:D16"/>
    <mergeCell ref="E16:J16"/>
    <mergeCell ref="A5:A7"/>
    <mergeCell ref="A8:A10"/>
    <mergeCell ref="A11:A12"/>
    <mergeCell ref="B15:D15"/>
    <mergeCell ref="E15:J15"/>
  </mergeCells>
  <phoneticPr fontId="10" type="noConversion"/>
  <pageMargins left="0.74805557727813721" right="0.74805557727813721" top="0.98430556058883667" bottom="0.98430556058883667" header="0.51138889789581299" footer="0.511388897895812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작성방법</vt:lpstr>
      <vt:lpstr>시트1</vt:lpstr>
      <vt:lpstr>시트2</vt:lpstr>
      <vt:lpstr>시트3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27</cp:revision>
  <dcterms:created xsi:type="dcterms:W3CDTF">2020-01-31T04:17:05Z</dcterms:created>
  <dcterms:modified xsi:type="dcterms:W3CDTF">2025-07-01T00:27:19Z</dcterms:modified>
  <cp:version>1200.0100.01</cp:version>
</cp:coreProperties>
</file>